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3002ECFD-36AA-4489-B02A-341A91F3255B}" xr6:coauthVersionLast="47" xr6:coauthVersionMax="47" xr10:uidLastSave="{00000000-0000-0000-0000-000000000000}"/>
  <bookViews>
    <workbookView xWindow="28680" yWindow="-120" windowWidth="29040" windowHeight="15720" xr2:uid="{6A53CCA2-DE4D-46F2-94C8-F7A2A981CCA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S2" i="2" s="1"/>
  <c r="Q2" i="2"/>
  <c r="R2" i="2"/>
  <c r="I3" i="2"/>
  <c r="K3" i="2"/>
  <c r="K4" i="2" s="1"/>
  <c r="Q3" i="2"/>
  <c r="R3" i="2"/>
  <c r="S3" i="2"/>
  <c r="D4" i="2"/>
  <c r="G4" i="2"/>
  <c r="I5" i="2" s="1"/>
  <c r="H4" i="2"/>
  <c r="J4" i="2"/>
  <c r="L4" i="2"/>
  <c r="M4" i="2"/>
  <c r="O4" i="2"/>
  <c r="P4" i="2"/>
  <c r="I6" i="2"/>
  <c r="P6" i="2" l="1"/>
  <c r="S6" i="2"/>
  <c r="M6" i="2"/>
</calcChain>
</file>

<file path=xl/sharedStrings.xml><?xml version="1.0" encoding="utf-8"?>
<sst xmlns="http://schemas.openxmlformats.org/spreadsheetml/2006/main" count="74" uniqueCount="66">
  <si>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</si>
  <si>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</si>
  <si>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</si>
  <si>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</si>
  <si>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</si>
  <si>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</si>
  <si>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</si>
  <si>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</si>
  <si>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</si>
  <si>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</si>
  <si>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</si>
  <si>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</si>
  <si>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</si>
  <si>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</si>
  <si>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</si>
  <si>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</si>
  <si>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</si>
  <si>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</si>
  <si>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</si>
  <si>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</si>
  <si>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</si>
  <si>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</si>
  <si>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</si>
  <si>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</si>
  <si>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</si>
  <si>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</si>
  <si>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</si>
  <si>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</si>
  <si>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</si>
  <si>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</si>
  <si>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</si>
  <si>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</si>
  <si>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</si>
  <si>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</si>
  <si>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</si>
  <si>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</si>
  <si>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</si>
  <si>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</si>
  <si>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</si>
  <si>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</si>
  <si>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</si>
  <si>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</si>
  <si>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</si>
  <si>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</si>
  <si>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003-010-016-0400</t>
  </si>
  <si>
    <t>21304 CCI RD</t>
  </si>
  <si>
    <t>WD</t>
  </si>
  <si>
    <t>03-ARM'S LENGTH</t>
  </si>
  <si>
    <t>4100</t>
  </si>
  <si>
    <t>L234/P675</t>
  </si>
  <si>
    <t>4300 TAHQUAMENON &amp; OTH RIVERS</t>
  </si>
  <si>
    <t>NOT INSPECTED</t>
  </si>
  <si>
    <t>401</t>
  </si>
  <si>
    <t>A- POOR F/F</t>
  </si>
  <si>
    <t>003-014-012-0450</t>
  </si>
  <si>
    <t>29832 HARRISON TR</t>
  </si>
  <si>
    <t>L234/P547</t>
  </si>
  <si>
    <t>C- BETTER FF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</si>
  <si>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</si>
  <si>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</si>
  <si>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</si>
  <si>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</si>
  <si>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</si>
  <si>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</si>
  <si>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</si>
  <si>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r>
      <rPr>
        <b/>
        <sz val="11"/>
        <color theme="1"/>
        <rFont val="Calibri"/>
        <family val="2"/>
        <scheme val="minor"/>
      </rPr>
      <t xml:space="preserve">2025 Tahq River &amp; Other Rivers Land Residual Analysis.  The analysis yeilded a value of $1,273 per acre of river acreage and $50 per front foot river frontage. 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</si>
</sst>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F2D6-F879-4ACB-BB0E-55293AA668B8}">
  <dimension ref="A1:BL7"/>
  <sheetViews>
    <sheetView tabSelected="1" workbookViewId="0">
      <selection activeCell="B16" sqref="B1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4">
        <v>45147</v>
      </c>
      <c r="D2" s="14">
        <v>80000</v>
      </c>
      <c r="E2" t="s">
        <v>46</v>
      </c>
      <c r="F2" t="s">
        <v>47</v>
      </c>
      <c r="G2" s="14">
        <v>80000</v>
      </c>
      <c r="H2" s="14">
        <v>82500</v>
      </c>
      <c r="I2" s="19">
        <f>H2/G2*100</f>
        <v>103.125</v>
      </c>
      <c r="J2" s="14">
        <v>149880</v>
      </c>
      <c r="K2" s="14">
        <f>G2-51600</f>
        <v>28400</v>
      </c>
      <c r="L2" s="14">
        <v>98280</v>
      </c>
      <c r="M2" s="29">
        <v>2000</v>
      </c>
      <c r="N2" s="33">
        <v>0</v>
      </c>
      <c r="O2" s="38">
        <v>80</v>
      </c>
      <c r="P2" s="38">
        <v>80</v>
      </c>
      <c r="Q2" s="14">
        <f>K2/M2</f>
        <v>14.2</v>
      </c>
      <c r="R2" s="14">
        <f>K2/O2</f>
        <v>355</v>
      </c>
      <c r="S2" s="43">
        <f>K2/O2/43560</f>
        <v>8.1496786042240584E-3</v>
      </c>
      <c r="T2" s="38">
        <v>2000</v>
      </c>
      <c r="U2" s="5" t="s">
        <v>48</v>
      </c>
      <c r="V2" t="s">
        <v>49</v>
      </c>
      <c r="X2" t="s">
        <v>50</v>
      </c>
      <c r="Y2">
        <v>0</v>
      </c>
      <c r="Z2">
        <v>0</v>
      </c>
      <c r="AA2" t="s">
        <v>51</v>
      </c>
      <c r="AC2" s="6" t="s">
        <v>52</v>
      </c>
      <c r="AD2" t="s">
        <v>53</v>
      </c>
      <c r="AL2" s="2"/>
      <c r="BC2" s="2"/>
      <c r="BE2" s="2"/>
    </row>
    <row r="3" spans="1:64" ht="15.75" thickBot="1" x14ac:dyDescent="0.3">
      <c r="A3" t="s">
        <v>54</v>
      </c>
      <c r="B3" t="s">
        <v>55</v>
      </c>
      <c r="C3" s="24">
        <v>45147</v>
      </c>
      <c r="D3" s="14">
        <v>115000</v>
      </c>
      <c r="E3" t="s">
        <v>46</v>
      </c>
      <c r="F3" t="s">
        <v>47</v>
      </c>
      <c r="G3" s="14">
        <v>115000</v>
      </c>
      <c r="H3" s="14">
        <v>29900</v>
      </c>
      <c r="I3" s="19">
        <f>H3/G3*100</f>
        <v>26</v>
      </c>
      <c r="J3" s="14">
        <v>61300</v>
      </c>
      <c r="K3" s="14">
        <f>G3-28800</f>
        <v>86200</v>
      </c>
      <c r="L3" s="14">
        <v>32500</v>
      </c>
      <c r="M3" s="29">
        <v>300</v>
      </c>
      <c r="N3" s="33">
        <v>0</v>
      </c>
      <c r="O3" s="38">
        <v>10</v>
      </c>
      <c r="P3" s="38">
        <v>10</v>
      </c>
      <c r="Q3" s="14">
        <f>K3/M3</f>
        <v>287.33333333333331</v>
      </c>
      <c r="R3" s="14">
        <f>K3/O3</f>
        <v>8620</v>
      </c>
      <c r="S3" s="43">
        <f>K3/O3/43560</f>
        <v>0.19788797061524335</v>
      </c>
      <c r="T3" s="38">
        <v>300</v>
      </c>
      <c r="U3" s="5" t="s">
        <v>48</v>
      </c>
      <c r="V3" t="s">
        <v>56</v>
      </c>
      <c r="X3" t="s">
        <v>50</v>
      </c>
      <c r="Y3">
        <v>0</v>
      </c>
      <c r="Z3">
        <v>0</v>
      </c>
      <c r="AA3" t="s">
        <v>51</v>
      </c>
      <c r="AC3" s="6" t="s">
        <v>52</v>
      </c>
      <c r="AD3" t="s">
        <v>57</v>
      </c>
    </row>
    <row r="4" spans="1:64" ht="15.75" thickTop="1" x14ac:dyDescent="0.25">
      <c r="A4" s="7"/>
      <c r="B4" s="7"/>
      <c r="C4" s="25" t="s">
        <v>58</v>
      </c>
      <c r="D4" s="15">
        <f>+SUM(D2:D3)</f>
        <v>195000</v>
      </c>
      <c r="E4" s="7"/>
      <c r="F4" s="7"/>
      <c r="G4" s="15">
        <f>+SUM(G2:G3)</f>
        <v>195000</v>
      </c>
      <c r="H4" s="15">
        <f>+SUM(H2:H3)</f>
        <v>112400</v>
      </c>
      <c r="I4" s="20"/>
      <c r="J4" s="15">
        <f>+SUM(J2:J3)</f>
        <v>211180</v>
      </c>
      <c r="K4" s="15">
        <f>+SUM(K2:K3)</f>
        <v>114600</v>
      </c>
      <c r="L4" s="15">
        <f>+SUM(L2:L3)</f>
        <v>130780</v>
      </c>
      <c r="M4" s="30">
        <f>+SUM(M2:M3)</f>
        <v>2300</v>
      </c>
      <c r="N4" s="34"/>
      <c r="O4" s="39">
        <f>+SUM(O2:O3)</f>
        <v>90</v>
      </c>
      <c r="P4" s="39">
        <f>+SUM(P2:P3)</f>
        <v>90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59</v>
      </c>
      <c r="I5" s="21">
        <f>H4/G4*100</f>
        <v>57.641025641025642</v>
      </c>
      <c r="J5" s="16"/>
      <c r="K5" s="16"/>
      <c r="L5" s="16" t="s">
        <v>60</v>
      </c>
      <c r="M5" s="31"/>
      <c r="N5" s="35"/>
      <c r="O5" s="40" t="s">
        <v>60</v>
      </c>
      <c r="P5" s="40"/>
      <c r="Q5" s="16"/>
      <c r="R5" s="16" t="s">
        <v>60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61</v>
      </c>
      <c r="I6" s="22">
        <f>STDEV(I2:I3)</f>
        <v>54.535610499012478</v>
      </c>
      <c r="J6" s="17"/>
      <c r="K6" s="17"/>
      <c r="L6" s="17" t="s">
        <v>62</v>
      </c>
      <c r="M6" s="47">
        <f>K4/M4</f>
        <v>49.826086956521742</v>
      </c>
      <c r="N6" s="36"/>
      <c r="O6" s="41" t="s">
        <v>63</v>
      </c>
      <c r="P6" s="41">
        <f>K4/O4</f>
        <v>1273.3333333333333</v>
      </c>
      <c r="Q6" s="17"/>
      <c r="R6" s="17" t="s">
        <v>64</v>
      </c>
      <c r="S6" s="46">
        <f>K4/O4/43560</f>
        <v>2.9231711049892865E-2</v>
      </c>
      <c r="T6" s="41"/>
      <c r="U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64" x14ac:dyDescent="0.25">
      <c r="A7" t="s">
        <v>65</v>
      </c>
    </row>
  </sheetData>
  <conditionalFormatting sqref="A2:AR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581B-00AE-48F2-8844-E94D6A6EFAF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2025-02-05T00:02:57Z</dcterms:created>
  <dcterms:modified xsi:type="dcterms:W3CDTF">2025-02-05T00:10:26Z</dcterms:modified>
</cp:coreProperties>
</file>